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18252\Desktop\"/>
    </mc:Choice>
  </mc:AlternateContent>
  <bookViews>
    <workbookView xWindow="0" yWindow="0" windowWidth="23040" windowHeight="8796"/>
  </bookViews>
  <sheets>
    <sheet name="Calcul" sheetId="4" r:id="rId1"/>
    <sheet name="Libellé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O12" i="4" l="1"/>
  <c r="O11" i="4"/>
  <c r="O10" i="4"/>
  <c r="O9" i="4"/>
  <c r="O8" i="4"/>
  <c r="O7" i="4"/>
  <c r="O6" i="4"/>
  <c r="O5" i="4"/>
  <c r="S7" i="4" l="1"/>
  <c r="S4" i="4"/>
  <c r="S5" i="4" s="1"/>
  <c r="S6" i="4" s="1"/>
  <c r="Q15" i="4" l="1"/>
</calcChain>
</file>

<file path=xl/sharedStrings.xml><?xml version="1.0" encoding="utf-8"?>
<sst xmlns="http://schemas.openxmlformats.org/spreadsheetml/2006/main" count="141" uniqueCount="107">
  <si>
    <t>F714</t>
  </si>
  <si>
    <t>Indicateurs</t>
  </si>
  <si>
    <t>Population</t>
  </si>
  <si>
    <t>H401</t>
  </si>
  <si>
    <t>H409</t>
  </si>
  <si>
    <t>H413</t>
  </si>
  <si>
    <t>H417</t>
  </si>
  <si>
    <t>H420</t>
  </si>
  <si>
    <t>H424</t>
  </si>
  <si>
    <t>H501</t>
  </si>
  <si>
    <t>H504</t>
  </si>
  <si>
    <t>C101</t>
  </si>
  <si>
    <t>C301</t>
  </si>
  <si>
    <t>E103</t>
  </si>
  <si>
    <t>E239</t>
  </si>
  <si>
    <t>Dépenses globales détaillées d'acquisition documentaire – Total</t>
  </si>
  <si>
    <t>Actions au sein de l'établissement – Expositions</t>
  </si>
  <si>
    <t>Actions au sein de l'établissement – Animations dont – Conférences, rencontres, lectures</t>
  </si>
  <si>
    <t>Actions au sein de l'établissement – Animations dont – Concerts, projections</t>
  </si>
  <si>
    <t>Actions au sein de l'établissement – Animations dont – Séances de conte</t>
  </si>
  <si>
    <t>Actions au sein de l'établissement – Animations dont – Clubs de lecteurs, ateliers d'écriture</t>
  </si>
  <si>
    <t>Actions au sein de l'établissement – Animations dont – Fêtes, salons du livre, festivals</t>
  </si>
  <si>
    <t>Actions hors de l'établissement – Actions hors les murs</t>
  </si>
  <si>
    <t>Actions hors de l'établissement – Portage à domicile</t>
  </si>
  <si>
    <t>C106</t>
  </si>
  <si>
    <t>C120</t>
  </si>
  <si>
    <t>Accès wifi</t>
  </si>
  <si>
    <t>D211</t>
  </si>
  <si>
    <t>Publications en série imprimées en cours – Total – Abonnements</t>
  </si>
  <si>
    <t>D409</t>
  </si>
  <si>
    <t>Documents audiovisuels sur support– Total documents sonores – Sur support (UM) – Total Fonds (hors desserte BDP)</t>
  </si>
  <si>
    <t>D411</t>
  </si>
  <si>
    <t>Documents audiovisuels sur support– Documents vidéo – Sur support (UM) – Total Fonds (hors desserte BDP)</t>
  </si>
  <si>
    <t>D444</t>
  </si>
  <si>
    <t>Documents audiovisuels sur support – Jeux vidéos – Sur support (UM)</t>
  </si>
  <si>
    <t>D447</t>
  </si>
  <si>
    <t>Documents audiovisuels sur support– Total documents sonores – Sur support (UM) – En dépôt de la BDP au 31 décembre 2018</t>
  </si>
  <si>
    <t>D448</t>
  </si>
  <si>
    <t>E515</t>
  </si>
  <si>
    <t>Services et ressources électroniques proposés par la bibliothèque – Ressources numériques dont -</t>
  </si>
  <si>
    <t>Nombre d'heures d'ouverture hebdomadaires tous publics</t>
  </si>
  <si>
    <t>Surface utile nette totale en m2</t>
  </si>
  <si>
    <t>G104</t>
  </si>
  <si>
    <t>Personnel – Professionnels de la filière culture – ETPT – Conservateurs</t>
  </si>
  <si>
    <t>G106</t>
  </si>
  <si>
    <t>Personnel – Professionnels de la filière culture – ETPT – Bibliothécaires ou attachés de conservation</t>
  </si>
  <si>
    <t>G134</t>
  </si>
  <si>
    <t>Personnel – Professionnels de la filière culture –ETPT– Assistants territoriaux de conservation</t>
  </si>
  <si>
    <t>G135</t>
  </si>
  <si>
    <t>Personnel – Total salariés – Personnes</t>
  </si>
  <si>
    <t>G136</t>
  </si>
  <si>
    <t>Personnel – Professionnels de la filière culture – ETPT – Adjoints du patrimoine – dont qualifiés</t>
  </si>
  <si>
    <t>G137</t>
  </si>
  <si>
    <t>Personnel – Fonction publique autres filières – ETPT – Catégorie A – dont qualifiés</t>
  </si>
  <si>
    <t>G138</t>
  </si>
  <si>
    <t>Personnel – Fonction publique autres filières – ETPT – Catégorie B – dont qualifiés</t>
  </si>
  <si>
    <t>G139</t>
  </si>
  <si>
    <t>Personnel – Fonction publique autres filières – ETPT – Catégorie C – dont qualifiés</t>
  </si>
  <si>
    <t>G140</t>
  </si>
  <si>
    <t>Personnel – Non titulaires – ETPT – dont qualifiés</t>
  </si>
  <si>
    <t>G130</t>
  </si>
  <si>
    <t>Personnel – Bénévoles – dont qualifiés</t>
  </si>
  <si>
    <t>G143</t>
  </si>
  <si>
    <t>Une partie au moins du personnel est-elle salariée ?</t>
  </si>
  <si>
    <t>Usagers – Particuliers – dont emprunteurs actifs</t>
  </si>
  <si>
    <t>Prêts – Total – Total</t>
  </si>
  <si>
    <t>Très favorable</t>
  </si>
  <si>
    <t>Très favorable/favorable</t>
  </si>
  <si>
    <t>Très défavorable</t>
  </si>
  <si>
    <t xml:space="preserve">C106 </t>
  </si>
  <si>
    <t xml:space="preserve">D409 </t>
  </si>
  <si>
    <t xml:space="preserve">D211 </t>
  </si>
  <si>
    <t xml:space="preserve">G136 </t>
  </si>
  <si>
    <t xml:space="preserve">G143 </t>
  </si>
  <si>
    <t>Dépense documentaire</t>
  </si>
  <si>
    <t>Nombre de type d'actions culturelles</t>
  </si>
  <si>
    <t>Accès à internet</t>
  </si>
  <si>
    <t>Diversité de l'offre des collections</t>
  </si>
  <si>
    <t>Nombre d'heures d'ouverture hebdomadaire</t>
  </si>
  <si>
    <t>Surface</t>
  </si>
  <si>
    <t>Nombre de personnel qualifié</t>
  </si>
  <si>
    <t>Emprunteurs</t>
  </si>
  <si>
    <t>Prêt</t>
  </si>
  <si>
    <t>A203</t>
  </si>
  <si>
    <t>Cumul des notes</t>
  </si>
  <si>
    <t>Intermédiaire ou mieux</t>
  </si>
  <si>
    <t>Typologie</t>
  </si>
  <si>
    <t>EMPRUNTEUR</t>
  </si>
  <si>
    <t>NBACTIONS</t>
  </si>
  <si>
    <t>SURFACE</t>
  </si>
  <si>
    <t>DEP_DOC</t>
  </si>
  <si>
    <t>PRETS</t>
  </si>
  <si>
    <t>INTERNET</t>
  </si>
  <si>
    <t>NHHO</t>
  </si>
  <si>
    <t>DIVERSITE_OFFRE</t>
  </si>
  <si>
    <t>PERSONNEL_QUAL</t>
  </si>
  <si>
    <t>C117</t>
  </si>
  <si>
    <t>E501</t>
  </si>
  <si>
    <t>E504</t>
  </si>
  <si>
    <t>Nombre de postes informatiques publics avec accès internet</t>
  </si>
  <si>
    <t>Tablettes mises à la disposition du public</t>
  </si>
  <si>
    <t>Site internet de la bibliothèque</t>
  </si>
  <si>
    <t>Services et ressources électroniques proposés par la bibliothèque – Catalogue en ligne</t>
  </si>
  <si>
    <t xml:space="preserve">Services et ressources électroniques proposés par la bibliothèque </t>
  </si>
  <si>
    <t>Tableau de bord</t>
  </si>
  <si>
    <t>Note pour chaque critère</t>
  </si>
  <si>
    <t>Attention, si une question est en oui/non, mettre 1 pour oui, 0 pour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</si>
</sst>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/>
    <xf numFmtId="0" fontId="0" fillId="0" borderId="1" xfId="0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2" fillId="5" borderId="1" xfId="0" applyFont="1" applyFill="1" applyBorder="1"/>
    <xf numFmtId="0" fontId="0" fillId="2" borderId="1" xfId="0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1" fillId="0" borderId="0" xfId="0" applyFont="1"/>
    <xf numFmtId="0" fontId="3" fillId="0" borderId="1" xfId="0" applyFont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0" borderId="7" xfId="0" applyBorder="1"/>
    <xf numFmtId="0" fontId="5" fillId="0" borderId="0" xfId="0" applyFont="1" applyBorder="1"/>
    <xf numFmtId="0" fontId="0" fillId="0" borderId="8" xfId="0" applyBorder="1"/>
    <xf numFmtId="0" fontId="0" fillId="0" borderId="12" xfId="0" applyBorder="1"/>
    <xf numFmtId="0" fontId="0" fillId="0" borderId="3" xfId="0" applyBorder="1"/>
    <xf numFmtId="0" fontId="0" fillId="0" borderId="2" xfId="0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10" borderId="10" xfId="0" applyFill="1" applyBorder="1" applyAlignment="1"/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Q18" sqref="Q18"/>
    </sheetView>
  </sheetViews>
  <sheetFormatPr baseColWidth="10" defaultRowHeight="14.4" x14ac:dyDescent="0.3"/>
  <cols>
    <col min="2" max="3" width="7.77734375" customWidth="1"/>
    <col min="4" max="4" width="4.77734375" customWidth="1"/>
    <col min="6" max="7" width="7.77734375" customWidth="1"/>
    <col min="8" max="8" width="4.77734375" customWidth="1"/>
    <col min="10" max="11" width="7.77734375" customWidth="1"/>
    <col min="12" max="12" width="5.5546875" customWidth="1"/>
    <col min="13" max="13" width="6.77734375" customWidth="1"/>
    <col min="14" max="14" width="17.44140625" bestFit="1" customWidth="1"/>
  </cols>
  <sheetData>
    <row r="1" spans="1:22" x14ac:dyDescent="0.3">
      <c r="N1" s="31" t="s">
        <v>104</v>
      </c>
      <c r="O1" s="32"/>
      <c r="P1" s="32"/>
      <c r="Q1" s="32"/>
      <c r="R1" s="32"/>
      <c r="S1" s="33"/>
    </row>
    <row r="2" spans="1:22" x14ac:dyDescent="0.3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  <c r="N2" s="35" t="s">
        <v>105</v>
      </c>
      <c r="O2" s="37"/>
      <c r="P2" s="23"/>
      <c r="Q2" s="35" t="s">
        <v>84</v>
      </c>
      <c r="R2" s="36"/>
      <c r="S2" s="37"/>
    </row>
    <row r="3" spans="1:22" x14ac:dyDescent="0.3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N3" s="12"/>
      <c r="O3" s="13"/>
      <c r="P3" s="23"/>
      <c r="Q3" s="12"/>
      <c r="R3" s="24"/>
      <c r="S3" s="13"/>
    </row>
    <row r="4" spans="1:22" x14ac:dyDescent="0.3">
      <c r="A4" s="2" t="s">
        <v>2</v>
      </c>
      <c r="B4" s="2" t="s">
        <v>83</v>
      </c>
      <c r="C4" s="22">
        <v>1</v>
      </c>
      <c r="D4" s="1"/>
      <c r="E4" s="38" t="s">
        <v>77</v>
      </c>
      <c r="F4" s="6" t="s">
        <v>71</v>
      </c>
      <c r="G4" s="22">
        <v>0</v>
      </c>
      <c r="H4" s="1"/>
      <c r="I4" s="38" t="s">
        <v>80</v>
      </c>
      <c r="J4" s="10" t="s">
        <v>42</v>
      </c>
      <c r="K4" s="22">
        <v>0</v>
      </c>
      <c r="L4" s="13"/>
      <c r="N4" s="3" t="s">
        <v>90</v>
      </c>
      <c r="O4" s="2">
        <f>IF(((C6/C4)*1000)&lt;500,1,IF(((C6/C4)*1000)&lt;1500,2,IF(((C6/C4)*1000)&lt;2000,3,IF(((C6/C4)*1000)&lt;3000,4,5))))</f>
        <v>1</v>
      </c>
      <c r="P4" s="23"/>
      <c r="Q4" s="40" t="s">
        <v>66</v>
      </c>
      <c r="R4" s="40"/>
      <c r="S4" s="2">
        <f>COUNTIF(O4:O12,5)</f>
        <v>0</v>
      </c>
    </row>
    <row r="5" spans="1:22" x14ac:dyDescent="0.3">
      <c r="A5" s="12"/>
      <c r="B5" s="1"/>
      <c r="C5" s="1"/>
      <c r="D5" s="1"/>
      <c r="E5" s="38"/>
      <c r="F5" s="6" t="s">
        <v>70</v>
      </c>
      <c r="G5" s="22">
        <v>0</v>
      </c>
      <c r="H5" s="1"/>
      <c r="I5" s="38"/>
      <c r="J5" s="10" t="s">
        <v>44</v>
      </c>
      <c r="K5" s="22">
        <v>0</v>
      </c>
      <c r="L5" s="13"/>
      <c r="N5" s="4" t="s">
        <v>88</v>
      </c>
      <c r="O5" s="17">
        <f>IF(COUNTIF(C8:C15,"&gt;0")=0,1,IF(COUNTIF(C8:C15,"&gt;0")=1,2,IF(OR(COUNTIF(C8:C15,"&gt;0")=2,COUNTIF(C8:C15,"&gt;0")=3),3,IF(OR(COUNTIF(C8:C15,"&gt;0")=4,COUNTIF(C8:C15,"&gt;0")=5),4,5))))</f>
        <v>1</v>
      </c>
      <c r="P5" s="23"/>
      <c r="Q5" s="41" t="s">
        <v>67</v>
      </c>
      <c r="R5" s="41"/>
      <c r="S5" s="2">
        <f>S4+COUNTIF(O4:O12,4)</f>
        <v>0</v>
      </c>
    </row>
    <row r="6" spans="1:22" x14ac:dyDescent="0.3">
      <c r="A6" s="2" t="s">
        <v>74</v>
      </c>
      <c r="B6" s="3" t="s">
        <v>0</v>
      </c>
      <c r="C6" s="22">
        <v>0</v>
      </c>
      <c r="D6" s="1"/>
      <c r="E6" s="38"/>
      <c r="F6" s="6" t="s">
        <v>31</v>
      </c>
      <c r="G6" s="22">
        <v>0</v>
      </c>
      <c r="H6" s="1"/>
      <c r="I6" s="38"/>
      <c r="J6" s="10" t="s">
        <v>46</v>
      </c>
      <c r="K6" s="22">
        <v>0</v>
      </c>
      <c r="L6" s="13"/>
      <c r="N6" s="7" t="s">
        <v>93</v>
      </c>
      <c r="O6" s="17">
        <f>IF(C17&lt;4,1,IF(C17&lt;6.5,2,IF(C17&lt;12,3,IF(C17&lt;18,4,5))))</f>
        <v>1</v>
      </c>
      <c r="P6" s="23"/>
      <c r="Q6" s="42" t="s">
        <v>85</v>
      </c>
      <c r="R6" s="42"/>
      <c r="S6" s="2">
        <f>S5+COUNTIF(O4:O12,3)</f>
        <v>0</v>
      </c>
      <c r="U6" s="16"/>
      <c r="V6" s="16"/>
    </row>
    <row r="7" spans="1:22" x14ac:dyDescent="0.3">
      <c r="A7" s="12"/>
      <c r="B7" s="1"/>
      <c r="C7" s="1"/>
      <c r="D7" s="1"/>
      <c r="E7" s="38"/>
      <c r="F7" s="6" t="s">
        <v>33</v>
      </c>
      <c r="G7" s="22">
        <v>0</v>
      </c>
      <c r="H7" s="1"/>
      <c r="I7" s="38"/>
      <c r="J7" s="10" t="s">
        <v>48</v>
      </c>
      <c r="K7" s="22">
        <v>0</v>
      </c>
      <c r="L7" s="13"/>
      <c r="N7" s="9" t="s">
        <v>89</v>
      </c>
      <c r="O7" s="17">
        <f>IF(C19&lt;50,1,IF(C19&lt;100,2,IF(C19&lt;150,3,IF(C19&lt;300,4,5))))</f>
        <v>1</v>
      </c>
      <c r="P7" s="23"/>
      <c r="Q7" s="43" t="s">
        <v>68</v>
      </c>
      <c r="R7" s="43"/>
      <c r="S7" s="2">
        <f>COUNTIF(O4:O12,1)</f>
        <v>9</v>
      </c>
    </row>
    <row r="8" spans="1:22" x14ac:dyDescent="0.3">
      <c r="A8" s="38" t="s">
        <v>75</v>
      </c>
      <c r="B8" s="4" t="s">
        <v>3</v>
      </c>
      <c r="C8" s="22">
        <v>0</v>
      </c>
      <c r="D8" s="1"/>
      <c r="E8" s="38"/>
      <c r="F8" s="6" t="s">
        <v>35</v>
      </c>
      <c r="G8" s="22">
        <v>0</v>
      </c>
      <c r="H8" s="1"/>
      <c r="I8" s="38"/>
      <c r="J8" s="10" t="s">
        <v>72</v>
      </c>
      <c r="K8" s="22">
        <v>0</v>
      </c>
      <c r="L8" s="13"/>
      <c r="N8" s="6" t="s">
        <v>94</v>
      </c>
      <c r="O8" s="17">
        <f>IF(OR(SUM(IF(G4&gt;1,1,0),IF(SUM(G5,G8)&gt;299,1,0),IF(SUM(G6,G9)&gt;49,1,0),IF(G7&gt;4,1,0),IF(G10=1,1,0))=5,SUM(IF(G4&gt;1,1,0),IF(SUM(G5,G8)&gt;299,1,0),IF(SUM(G6,G9)&gt;49,1,0),IF(G7&gt;4,1,0),IF(G10=1,1,0))=4),5,IF(SUM(IF(G4&gt;1,1,0),IF(SUM(G5,G8)&gt;299,1,0),IF(SUM(G6,G9)&gt;49,1,0),IF(G7&gt;4,1,0),IF(G10=1,1,0))=3,4,IF(SUM(IF(G4&gt;1,1,0),IF(SUM(G5,G8)&gt;299,1,0),IF(SUM(G6,G9)&gt;49,1,0),IF(G7&gt;4,1,0),IF(G10=1,1,0))=2,3,IF(SUM(IF(G4&gt;1,1,0),IF(SUM(G5,G8)&gt;299,1,0),IF(SUM(G6,G9)&gt;49,1,0),IF(G7&gt;4,1,0),IF(G10=1,1,0))=1,2,1))))</f>
        <v>1</v>
      </c>
      <c r="P8" s="23"/>
      <c r="Q8" s="23"/>
      <c r="R8" s="23"/>
      <c r="S8" s="25"/>
    </row>
    <row r="9" spans="1:22" x14ac:dyDescent="0.3">
      <c r="A9" s="38"/>
      <c r="B9" s="4" t="s">
        <v>4</v>
      </c>
      <c r="C9" s="22">
        <v>0</v>
      </c>
      <c r="D9" s="1"/>
      <c r="E9" s="38"/>
      <c r="F9" s="6" t="s">
        <v>37</v>
      </c>
      <c r="G9" s="22">
        <v>0</v>
      </c>
      <c r="H9" s="1"/>
      <c r="I9" s="38"/>
      <c r="J9" s="10" t="s">
        <v>52</v>
      </c>
      <c r="K9" s="22">
        <v>0</v>
      </c>
      <c r="L9" s="13"/>
      <c r="N9" s="5" t="s">
        <v>92</v>
      </c>
      <c r="O9" s="17">
        <f>IF(SUM(G12:G17)=0,1,IF(AND(SUM(G14:G17)&gt;0,SUM(G12:G13)=0),2,IF(AND(SUM(G12:G13)&gt;0,SUM(G14:G17)=0),3,IF(AND(SUM(G12:G13)&gt;0,OR(SUM(G14:G17)=1,SUM(G14:G17)=2)),4,5))))</f>
        <v>1</v>
      </c>
      <c r="P9" s="23"/>
      <c r="Q9" s="26"/>
      <c r="R9" s="23"/>
      <c r="S9" s="25"/>
    </row>
    <row r="10" spans="1:22" x14ac:dyDescent="0.3">
      <c r="A10" s="38"/>
      <c r="B10" s="4" t="s">
        <v>5</v>
      </c>
      <c r="C10" s="22">
        <v>0</v>
      </c>
      <c r="D10" s="1"/>
      <c r="E10" s="38"/>
      <c r="F10" s="6" t="s">
        <v>38</v>
      </c>
      <c r="G10" s="22">
        <v>0</v>
      </c>
      <c r="H10" s="1"/>
      <c r="I10" s="38"/>
      <c r="J10" s="10" t="s">
        <v>54</v>
      </c>
      <c r="K10" s="22">
        <v>0</v>
      </c>
      <c r="L10" s="13"/>
      <c r="N10" s="10" t="s">
        <v>95</v>
      </c>
      <c r="O10" s="17">
        <f>IF(AND(K13=0,K14&lt;1),1,IF(AND(K13=0,K14&gt;=1),2,IF(AND(K13=1,(SUM(K4:K6,K8:K12)/C4*1000)&lt;0.2),3,IF(AND(K13=1,(SUM(K4:K6,K8:K12)/C4*1000)&lt;0.5),4,5))))</f>
        <v>1</v>
      </c>
      <c r="P10" s="23"/>
      <c r="Q10" s="23"/>
      <c r="R10" s="23"/>
      <c r="S10" s="25"/>
    </row>
    <row r="11" spans="1:22" x14ac:dyDescent="0.3">
      <c r="A11" s="38"/>
      <c r="B11" s="4" t="s">
        <v>6</v>
      </c>
      <c r="C11" s="22">
        <v>0</v>
      </c>
      <c r="D11" s="1"/>
      <c r="E11" s="1"/>
      <c r="F11" s="1"/>
      <c r="G11" s="1"/>
      <c r="H11" s="1"/>
      <c r="I11" s="38"/>
      <c r="J11" s="10" t="s">
        <v>56</v>
      </c>
      <c r="K11" s="22">
        <v>0</v>
      </c>
      <c r="L11" s="13"/>
      <c r="N11" s="8" t="s">
        <v>87</v>
      </c>
      <c r="O11" s="17">
        <f>IF((K16/C4)*1000&lt;50,1,IF((K16/C4)*1000&lt;100,2,IF((K16/C4)*1000&lt;150,3,IF((K16/C4)*1000&lt;200,4,5))))</f>
        <v>1</v>
      </c>
      <c r="P11" s="23"/>
      <c r="Q11" s="23"/>
      <c r="R11" s="23"/>
      <c r="S11" s="25"/>
    </row>
    <row r="12" spans="1:22" x14ac:dyDescent="0.3">
      <c r="A12" s="38"/>
      <c r="B12" s="4" t="s">
        <v>7</v>
      </c>
      <c r="C12" s="22">
        <v>0</v>
      </c>
      <c r="D12" s="1"/>
      <c r="E12" s="47" t="s">
        <v>76</v>
      </c>
      <c r="F12" s="5" t="s">
        <v>69</v>
      </c>
      <c r="G12" s="22">
        <v>0</v>
      </c>
      <c r="H12" s="1"/>
      <c r="I12" s="38"/>
      <c r="J12" s="10" t="s">
        <v>58</v>
      </c>
      <c r="K12" s="22">
        <v>0</v>
      </c>
      <c r="L12" s="13"/>
      <c r="N12" s="11" t="s">
        <v>91</v>
      </c>
      <c r="O12" s="17">
        <f>IF((K18/C4)*1000&lt;1000,1,IF((K18/C4)*1000&lt;2000,2,IF((K18/C4)*1000&lt;3500,3,IF((K18/C4)*1000&lt;5000,4,5))))</f>
        <v>1</v>
      </c>
      <c r="P12" s="23"/>
      <c r="Q12" s="23"/>
      <c r="R12" s="23"/>
      <c r="S12" s="25"/>
    </row>
    <row r="13" spans="1:22" x14ac:dyDescent="0.3">
      <c r="A13" s="38"/>
      <c r="B13" s="4" t="s">
        <v>8</v>
      </c>
      <c r="C13" s="22">
        <v>0</v>
      </c>
      <c r="D13" s="1"/>
      <c r="E13" s="48"/>
      <c r="F13" s="5" t="s">
        <v>96</v>
      </c>
      <c r="G13" s="22">
        <v>0</v>
      </c>
      <c r="H13" s="1"/>
      <c r="I13" s="38"/>
      <c r="J13" s="10" t="s">
        <v>73</v>
      </c>
      <c r="K13" s="22">
        <v>0</v>
      </c>
      <c r="L13" s="13"/>
      <c r="N13" s="27"/>
      <c r="O13" s="23"/>
      <c r="P13" s="23"/>
      <c r="Q13" s="23"/>
      <c r="R13" s="23"/>
      <c r="S13" s="25"/>
    </row>
    <row r="14" spans="1:22" x14ac:dyDescent="0.3">
      <c r="A14" s="38"/>
      <c r="B14" s="4" t="s">
        <v>9</v>
      </c>
      <c r="C14" s="22">
        <v>0</v>
      </c>
      <c r="D14" s="1"/>
      <c r="E14" s="48"/>
      <c r="F14" s="5" t="s">
        <v>25</v>
      </c>
      <c r="G14" s="22">
        <v>0</v>
      </c>
      <c r="H14" s="1"/>
      <c r="I14" s="38"/>
      <c r="J14" s="10" t="s">
        <v>60</v>
      </c>
      <c r="K14" s="22">
        <v>0</v>
      </c>
      <c r="L14" s="13"/>
      <c r="N14" s="27"/>
      <c r="O14" s="23"/>
      <c r="P14" s="23"/>
      <c r="Q14" s="23"/>
      <c r="R14" s="23"/>
      <c r="S14" s="25"/>
    </row>
    <row r="15" spans="1:22" ht="15" customHeight="1" x14ac:dyDescent="0.3">
      <c r="A15" s="38"/>
      <c r="B15" s="4" t="s">
        <v>10</v>
      </c>
      <c r="C15" s="22">
        <v>0</v>
      </c>
      <c r="D15" s="1"/>
      <c r="E15" s="48"/>
      <c r="F15" s="5" t="s">
        <v>97</v>
      </c>
      <c r="G15" s="22">
        <v>0</v>
      </c>
      <c r="H15" s="1"/>
      <c r="I15" s="1"/>
      <c r="J15" s="1"/>
      <c r="K15" s="1"/>
      <c r="L15" s="13"/>
      <c r="N15" s="27"/>
      <c r="O15" s="39" t="s">
        <v>86</v>
      </c>
      <c r="P15" s="39"/>
      <c r="Q15" s="39" t="str">
        <f>IF(S4&gt;4,"A",IF(OR(S4&gt;3,S5&gt;5),"B",IF(OR(S6&gt;4,S5&gt;3,S4&gt;2),"C",IF(S7&lt;5,"D","E"))))</f>
        <v>E</v>
      </c>
      <c r="R15" s="23"/>
      <c r="S15" s="25"/>
    </row>
    <row r="16" spans="1:22" ht="15" customHeight="1" x14ac:dyDescent="0.3">
      <c r="A16" s="12"/>
      <c r="B16" s="1"/>
      <c r="C16" s="1"/>
      <c r="D16" s="1"/>
      <c r="E16" s="48"/>
      <c r="F16" s="5" t="s">
        <v>98</v>
      </c>
      <c r="G16" s="22">
        <v>0</v>
      </c>
      <c r="H16" s="1"/>
      <c r="I16" s="2" t="s">
        <v>81</v>
      </c>
      <c r="J16" s="8" t="s">
        <v>13</v>
      </c>
      <c r="K16" s="22">
        <v>0</v>
      </c>
      <c r="L16" s="13"/>
      <c r="N16" s="27"/>
      <c r="O16" s="39"/>
      <c r="P16" s="39"/>
      <c r="Q16" s="39"/>
      <c r="R16" s="23"/>
      <c r="S16" s="25"/>
    </row>
    <row r="17" spans="1:19" ht="15" customHeight="1" x14ac:dyDescent="0.3">
      <c r="A17" s="2" t="s">
        <v>78</v>
      </c>
      <c r="B17" s="7" t="s">
        <v>11</v>
      </c>
      <c r="C17" s="22">
        <v>0</v>
      </c>
      <c r="D17" s="1"/>
      <c r="E17" s="49"/>
      <c r="F17" s="5" t="s">
        <v>38</v>
      </c>
      <c r="G17" s="22">
        <v>0</v>
      </c>
      <c r="H17" s="1"/>
      <c r="I17" s="1"/>
      <c r="J17" s="1"/>
      <c r="K17" s="1"/>
      <c r="L17" s="13"/>
      <c r="N17" s="27"/>
      <c r="O17" s="23"/>
      <c r="P17" s="23"/>
      <c r="Q17" s="23"/>
      <c r="R17" s="23"/>
      <c r="S17" s="25"/>
    </row>
    <row r="18" spans="1:19" x14ac:dyDescent="0.3">
      <c r="A18" s="21"/>
      <c r="B18" s="1"/>
      <c r="C18" s="1"/>
      <c r="D18" s="1"/>
      <c r="E18" s="1"/>
      <c r="F18" s="1"/>
      <c r="G18" s="1"/>
      <c r="H18" s="1"/>
      <c r="I18" s="2" t="s">
        <v>82</v>
      </c>
      <c r="J18" s="11" t="s">
        <v>14</v>
      </c>
      <c r="K18" s="22">
        <v>0</v>
      </c>
      <c r="L18" s="13"/>
      <c r="N18" s="27"/>
      <c r="O18" s="23"/>
      <c r="P18" s="23"/>
      <c r="Q18" s="23"/>
      <c r="R18" s="23"/>
      <c r="S18" s="25"/>
    </row>
    <row r="19" spans="1:19" x14ac:dyDescent="0.3">
      <c r="A19" s="2" t="s">
        <v>79</v>
      </c>
      <c r="B19" s="9" t="s">
        <v>12</v>
      </c>
      <c r="C19" s="22">
        <v>0</v>
      </c>
      <c r="D19" s="1"/>
      <c r="E19" s="1"/>
      <c r="F19" s="1"/>
      <c r="G19" s="1"/>
      <c r="H19" s="1"/>
      <c r="I19" s="1"/>
      <c r="J19" s="1"/>
      <c r="K19" s="1"/>
      <c r="L19" s="13"/>
      <c r="N19" s="27"/>
      <c r="O19" s="23"/>
      <c r="P19" s="23"/>
      <c r="Q19" s="23"/>
      <c r="R19" s="23"/>
      <c r="S19" s="25"/>
    </row>
    <row r="20" spans="1:19" x14ac:dyDescent="0.3">
      <c r="A20" s="2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N20" s="28"/>
      <c r="O20" s="29"/>
      <c r="P20" s="29"/>
      <c r="Q20" s="29"/>
      <c r="R20" s="29"/>
      <c r="S20" s="30"/>
    </row>
    <row r="21" spans="1:19" x14ac:dyDescent="0.3">
      <c r="D21" s="34" t="s">
        <v>106</v>
      </c>
      <c r="E21" s="34"/>
      <c r="F21" s="34"/>
      <c r="G21" s="34"/>
      <c r="H21" s="34"/>
      <c r="I21" s="34"/>
      <c r="J21" s="34"/>
      <c r="K21" s="34"/>
    </row>
  </sheetData>
  <mergeCells count="15">
    <mergeCell ref="N1:S1"/>
    <mergeCell ref="D21:K21"/>
    <mergeCell ref="Q2:S2"/>
    <mergeCell ref="A8:A15"/>
    <mergeCell ref="E4:E10"/>
    <mergeCell ref="I4:I14"/>
    <mergeCell ref="N2:O2"/>
    <mergeCell ref="O15:P16"/>
    <mergeCell ref="Q15:Q16"/>
    <mergeCell ref="Q4:R4"/>
    <mergeCell ref="Q5:R5"/>
    <mergeCell ref="Q6:R6"/>
    <mergeCell ref="Q7:R7"/>
    <mergeCell ref="A2:L2"/>
    <mergeCell ref="E12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6"/>
  <sheetViews>
    <sheetView workbookViewId="0">
      <selection activeCell="B19" sqref="B19"/>
    </sheetView>
  </sheetViews>
  <sheetFormatPr baseColWidth="10" defaultRowHeight="14.4" x14ac:dyDescent="0.3"/>
  <sheetData>
    <row r="2" spans="1:2" x14ac:dyDescent="0.3">
      <c r="A2" t="s">
        <v>0</v>
      </c>
      <c r="B2" t="s">
        <v>15</v>
      </c>
    </row>
    <row r="4" spans="1:2" x14ac:dyDescent="0.3">
      <c r="A4" t="s">
        <v>3</v>
      </c>
      <c r="B4" t="s">
        <v>16</v>
      </c>
    </row>
    <row r="5" spans="1:2" x14ac:dyDescent="0.3">
      <c r="A5" t="s">
        <v>4</v>
      </c>
      <c r="B5" t="s">
        <v>17</v>
      </c>
    </row>
    <row r="6" spans="1:2" x14ac:dyDescent="0.3">
      <c r="A6" t="s">
        <v>5</v>
      </c>
      <c r="B6" t="s">
        <v>18</v>
      </c>
    </row>
    <row r="7" spans="1:2" x14ac:dyDescent="0.3">
      <c r="A7" t="s">
        <v>6</v>
      </c>
      <c r="B7" t="s">
        <v>19</v>
      </c>
    </row>
    <row r="8" spans="1:2" x14ac:dyDescent="0.3">
      <c r="A8" t="s">
        <v>7</v>
      </c>
      <c r="B8" t="s">
        <v>20</v>
      </c>
    </row>
    <row r="9" spans="1:2" x14ac:dyDescent="0.3">
      <c r="A9" t="s">
        <v>8</v>
      </c>
      <c r="B9" t="s">
        <v>21</v>
      </c>
    </row>
    <row r="10" spans="1:2" x14ac:dyDescent="0.3">
      <c r="A10" t="s">
        <v>9</v>
      </c>
      <c r="B10" t="s">
        <v>22</v>
      </c>
    </row>
    <row r="11" spans="1:2" x14ac:dyDescent="0.3">
      <c r="A11" t="s">
        <v>10</v>
      </c>
      <c r="B11" t="s">
        <v>23</v>
      </c>
    </row>
    <row r="13" spans="1:2" x14ac:dyDescent="0.3">
      <c r="A13" t="s">
        <v>24</v>
      </c>
      <c r="B13" t="s">
        <v>99</v>
      </c>
    </row>
    <row r="14" spans="1:2" x14ac:dyDescent="0.3">
      <c r="A14" t="s">
        <v>96</v>
      </c>
      <c r="B14" t="s">
        <v>100</v>
      </c>
    </row>
    <row r="15" spans="1:2" x14ac:dyDescent="0.3">
      <c r="A15" t="s">
        <v>25</v>
      </c>
      <c r="B15" t="s">
        <v>26</v>
      </c>
    </row>
    <row r="16" spans="1:2" x14ac:dyDescent="0.3">
      <c r="A16" t="s">
        <v>97</v>
      </c>
      <c r="B16" t="s">
        <v>101</v>
      </c>
    </row>
    <row r="17" spans="1:2" x14ac:dyDescent="0.3">
      <c r="A17" t="s">
        <v>98</v>
      </c>
      <c r="B17" t="s">
        <v>102</v>
      </c>
    </row>
    <row r="18" spans="1:2" x14ac:dyDescent="0.3">
      <c r="A18" t="s">
        <v>38</v>
      </c>
      <c r="B18" t="s">
        <v>103</v>
      </c>
    </row>
    <row r="20" spans="1:2" x14ac:dyDescent="0.3">
      <c r="A20" t="s">
        <v>27</v>
      </c>
      <c r="B20" t="s">
        <v>28</v>
      </c>
    </row>
    <row r="21" spans="1:2" x14ac:dyDescent="0.3">
      <c r="A21" t="s">
        <v>29</v>
      </c>
      <c r="B21" t="s">
        <v>30</v>
      </c>
    </row>
    <row r="22" spans="1:2" x14ac:dyDescent="0.3">
      <c r="A22" t="s">
        <v>31</v>
      </c>
      <c r="B22" t="s">
        <v>32</v>
      </c>
    </row>
    <row r="23" spans="1:2" x14ac:dyDescent="0.3">
      <c r="A23" t="s">
        <v>33</v>
      </c>
      <c r="B23" t="s">
        <v>34</v>
      </c>
    </row>
    <row r="24" spans="1:2" x14ac:dyDescent="0.3">
      <c r="A24" t="s">
        <v>35</v>
      </c>
      <c r="B24" t="s">
        <v>36</v>
      </c>
    </row>
    <row r="25" spans="1:2" x14ac:dyDescent="0.3">
      <c r="A25" t="s">
        <v>37</v>
      </c>
      <c r="B25" t="s">
        <v>36</v>
      </c>
    </row>
    <row r="26" spans="1:2" x14ac:dyDescent="0.3">
      <c r="A26" t="s">
        <v>38</v>
      </c>
      <c r="B26" t="s">
        <v>39</v>
      </c>
    </row>
    <row r="28" spans="1:2" x14ac:dyDescent="0.3">
      <c r="A28" t="s">
        <v>11</v>
      </c>
      <c r="B28" t="s">
        <v>40</v>
      </c>
    </row>
    <row r="30" spans="1:2" x14ac:dyDescent="0.3">
      <c r="A30" t="s">
        <v>12</v>
      </c>
      <c r="B30" t="s">
        <v>41</v>
      </c>
    </row>
    <row r="32" spans="1:2" x14ac:dyDescent="0.3">
      <c r="A32" t="s">
        <v>42</v>
      </c>
      <c r="B32" t="s">
        <v>43</v>
      </c>
    </row>
    <row r="33" spans="1:2" x14ac:dyDescent="0.3">
      <c r="A33" t="s">
        <v>44</v>
      </c>
      <c r="B33" t="s">
        <v>45</v>
      </c>
    </row>
    <row r="34" spans="1:2" x14ac:dyDescent="0.3">
      <c r="A34" t="s">
        <v>46</v>
      </c>
      <c r="B34" t="s">
        <v>47</v>
      </c>
    </row>
    <row r="35" spans="1:2" x14ac:dyDescent="0.3">
      <c r="A35" t="s">
        <v>48</v>
      </c>
      <c r="B35" t="s">
        <v>49</v>
      </c>
    </row>
    <row r="36" spans="1:2" x14ac:dyDescent="0.3">
      <c r="A36" t="s">
        <v>50</v>
      </c>
      <c r="B36" t="s">
        <v>51</v>
      </c>
    </row>
    <row r="37" spans="1:2" x14ac:dyDescent="0.3">
      <c r="A37" t="s">
        <v>52</v>
      </c>
      <c r="B37" t="s">
        <v>53</v>
      </c>
    </row>
    <row r="38" spans="1:2" x14ac:dyDescent="0.3">
      <c r="A38" t="s">
        <v>54</v>
      </c>
      <c r="B38" t="s">
        <v>55</v>
      </c>
    </row>
    <row r="39" spans="1:2" x14ac:dyDescent="0.3">
      <c r="A39" t="s">
        <v>56</v>
      </c>
      <c r="B39" t="s">
        <v>57</v>
      </c>
    </row>
    <row r="40" spans="1:2" x14ac:dyDescent="0.3">
      <c r="A40" t="s">
        <v>58</v>
      </c>
      <c r="B40" t="s">
        <v>59</v>
      </c>
    </row>
    <row r="41" spans="1:2" x14ac:dyDescent="0.3">
      <c r="A41" t="s">
        <v>60</v>
      </c>
      <c r="B41" t="s">
        <v>61</v>
      </c>
    </row>
    <row r="42" spans="1:2" x14ac:dyDescent="0.3">
      <c r="A42" t="s">
        <v>62</v>
      </c>
      <c r="B42" t="s">
        <v>63</v>
      </c>
    </row>
    <row r="44" spans="1:2" x14ac:dyDescent="0.3">
      <c r="A44" t="s">
        <v>13</v>
      </c>
      <c r="B44" t="s">
        <v>64</v>
      </c>
    </row>
    <row r="46" spans="1:2" x14ac:dyDescent="0.3">
      <c r="A46" t="s">
        <v>14</v>
      </c>
      <c r="B46" t="s">
        <v>65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a6fa88d-447b-48c0-9ef1-3a378305df28}" enabled="1" method="Standard" siteId="{bc7dbd60-926a-4917-bef9-092ab40b7c6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Libellés</vt:lpstr>
    </vt:vector>
  </TitlesOfParts>
  <Company>Ministère de la 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CAPELLE Elisa</dc:creator>
  <cp:lastModifiedBy>Département de Seine-et-Marne</cp:lastModifiedBy>
  <dcterms:created xsi:type="dcterms:W3CDTF">2021-12-07T10:24:21Z</dcterms:created>
  <dcterms:modified xsi:type="dcterms:W3CDTF">2023-04-19T18:10:32Z</dcterms:modified>
</cp:coreProperties>
</file>